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6" windowHeight="4800" activeTab="0"/>
  </bookViews>
  <sheets>
    <sheet name="Parish Council" sheetId="1" r:id="rId1"/>
    <sheet name="Sandpit Charity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Financial_Position_as_at" localSheetId="1">'Parish Council'!$A$6</definedName>
    <definedName name="Financial_Position_as_at">'Parish Council'!$A$6</definedName>
    <definedName name="Financial_Position_at_2" localSheetId="1">'Parish Council'!$A$81</definedName>
    <definedName name="Financial_Position_at_2">'Parish Council'!$A$81</definedName>
    <definedName name="Payments_since" localSheetId="1">'Parish Council'!$A$8</definedName>
    <definedName name="Payments_since">'Parish Council'!$A$8</definedName>
    <definedName name="_xlnm.Print_Area" localSheetId="0">'Parish Council'!$A$1:$F$100</definedName>
    <definedName name="Receipts_since" localSheetId="1">'Parish Council'!#REF!</definedName>
    <definedName name="Receipts_since">'Parish Council'!#REF!</definedName>
  </definedNames>
  <calcPr fullCalcOnLoad="1"/>
</workbook>
</file>

<file path=xl/comments1.xml><?xml version="1.0" encoding="utf-8"?>
<comments xmlns="http://schemas.openxmlformats.org/spreadsheetml/2006/main">
  <authors>
    <author>Jonathan</author>
  </authors>
  <commentList>
    <comment ref="D83" authorId="0">
      <text>
        <r>
          <rPr>
            <sz val="8"/>
            <rFont val="Tahoma"/>
            <family val="2"/>
          </rPr>
          <t>Enter 'items not on statements' in this column</t>
        </r>
      </text>
    </comment>
    <comment ref="D6" authorId="0">
      <text>
        <r>
          <rPr>
            <sz val="8"/>
            <rFont val="Tahoma"/>
            <family val="2"/>
          </rPr>
          <t>Financial Position NOT reconciled to statements fig.</t>
        </r>
      </text>
    </comment>
  </commentList>
</comments>
</file>

<file path=xl/comments2.xml><?xml version="1.0" encoding="utf-8"?>
<comments xmlns="http://schemas.openxmlformats.org/spreadsheetml/2006/main">
  <authors>
    <author>Jonathan Rowland x23163</author>
  </authors>
  <commentList>
    <comment ref="D14" authorId="0">
      <text>
        <r>
          <rPr>
            <sz val="8"/>
            <rFont val="Tahoma"/>
            <family val="2"/>
          </rPr>
          <t>add income here</t>
        </r>
      </text>
    </comment>
    <comment ref="D16" authorId="0">
      <text>
        <r>
          <rPr>
            <sz val="8"/>
            <rFont val="Tahoma"/>
            <family val="2"/>
          </rPr>
          <t>add income here</t>
        </r>
      </text>
    </comment>
    <comment ref="D15" authorId="0">
      <text>
        <r>
          <rPr>
            <sz val="8"/>
            <rFont val="Tahoma"/>
            <family val="2"/>
          </rPr>
          <t>add income here</t>
        </r>
      </text>
    </comment>
  </commentList>
</comments>
</file>

<file path=xl/sharedStrings.xml><?xml version="1.0" encoding="utf-8"?>
<sst xmlns="http://schemas.openxmlformats.org/spreadsheetml/2006/main" count="141" uniqueCount="95">
  <si>
    <t>BANK BALANCES</t>
  </si>
  <si>
    <t>Current</t>
  </si>
  <si>
    <t>Reserve</t>
  </si>
  <si>
    <t>Total Funds</t>
  </si>
  <si>
    <t>£</t>
  </si>
  <si>
    <t>Less items not yet on statements</t>
  </si>
  <si>
    <t>Notes:</t>
  </si>
  <si>
    <t>ASPLEY HEATH PARISH COUNCIL</t>
  </si>
  <si>
    <t>Payment Details</t>
  </si>
  <si>
    <t xml:space="preserve"> </t>
  </si>
  <si>
    <t>Notes</t>
  </si>
  <si>
    <t>Reconcilliation to statements 71 &amp; 57</t>
  </si>
  <si>
    <t>Financial Position as at 1 April 2022</t>
  </si>
  <si>
    <t>Payments since 1 April 2022</t>
  </si>
  <si>
    <t>D Batchelor</t>
  </si>
  <si>
    <t>D Batchelor  (1204)</t>
  </si>
  <si>
    <t>D Batchelor  (1206)</t>
  </si>
  <si>
    <t>G Clough (1207)</t>
  </si>
  <si>
    <t>Payments from previous financial year</t>
  </si>
  <si>
    <t>Receipts since 1st April 2022</t>
  </si>
  <si>
    <t>CBC (Precept 2022/23)</t>
  </si>
  <si>
    <t>NatWest - Interest</t>
  </si>
  <si>
    <t>Total Income</t>
  </si>
  <si>
    <t>Clerk's salary April</t>
  </si>
  <si>
    <t>Street Lighting maintenance 1/4/21-30/9/21</t>
  </si>
  <si>
    <t>Forde &amp; McHugh</t>
  </si>
  <si>
    <t>E.on</t>
  </si>
  <si>
    <t>Street Lighting electricity 1/4/21-30/11/21</t>
  </si>
  <si>
    <t>Npower</t>
  </si>
  <si>
    <t>Street Lighting electricity 1/12/21-31/3/22</t>
  </si>
  <si>
    <t>G Clough</t>
  </si>
  <si>
    <t>Print.com Printing of Flyers for AGM &amp; Cllr vacancy</t>
  </si>
  <si>
    <t>Replacement cheque for 1208 (NP)</t>
  </si>
  <si>
    <t>Methodist Church Woburn Sands</t>
  </si>
  <si>
    <t>Hall hire AGM 27/4/22</t>
  </si>
  <si>
    <t>HMRC (1205)</t>
  </si>
  <si>
    <t>Swallowfield Lower School PTA (1197)</t>
  </si>
  <si>
    <t>Woburn Sands Town Council (1201)</t>
  </si>
  <si>
    <t>Groundwork UK (1209)</t>
  </si>
  <si>
    <t>Clerk's salary May</t>
  </si>
  <si>
    <t>Jubilee rosettes</t>
  </si>
  <si>
    <t>S Smith</t>
  </si>
  <si>
    <t>Glasses for AGM £37.00, Drinks £19.68</t>
  </si>
  <si>
    <t>SLCC</t>
  </si>
  <si>
    <t>Annual Membership 2022</t>
  </si>
  <si>
    <t>Affiliation Fees 2022/23</t>
  </si>
  <si>
    <t>BATPC</t>
  </si>
  <si>
    <t>Groundwork UK</t>
  </si>
  <si>
    <t>NP  Refund re:website design</t>
  </si>
  <si>
    <t>NP Refund for website design G Clough</t>
  </si>
  <si>
    <t>Street Light payment - Dave Head via SS</t>
  </si>
  <si>
    <t>Clerk's Salary June + 5 Additional hours April &amp; May</t>
  </si>
  <si>
    <t>HMRC</t>
  </si>
  <si>
    <t>Clerk's PAYE April - June</t>
  </si>
  <si>
    <t>Clerk's Allowance April - June + Email &amp; domain renewal 1 year with Namecheap (£41.47)</t>
  </si>
  <si>
    <t>Cultivation Ltd</t>
  </si>
  <si>
    <t>Jubilee Garden maintenance May</t>
  </si>
  <si>
    <t>P Ballard</t>
  </si>
  <si>
    <t>Toilet hire for Parish Jubilee celebrations</t>
  </si>
  <si>
    <t>Groundwork UK (NP)</t>
  </si>
  <si>
    <t>CBC Ward Councillor Grant</t>
  </si>
  <si>
    <t>Clerk's Salary - July</t>
  </si>
  <si>
    <t>Zurich Municipal</t>
  </si>
  <si>
    <t>Insurance 20/7/22-19/7/23</t>
  </si>
  <si>
    <t>Clerk's Salary - August</t>
  </si>
  <si>
    <t>The Parish Notice Board Company</t>
  </si>
  <si>
    <t>Prestige Oak noticeboard - deposit</t>
  </si>
  <si>
    <t>Clerk's Salary - September</t>
  </si>
  <si>
    <t>Clerk's Allowance July - Sept + Stamps £18.48 + Internal Auditor thank you gift £22.75</t>
  </si>
  <si>
    <t>Clerk's PAYE July - Sept</t>
  </si>
  <si>
    <t>Stanton Tree Care</t>
  </si>
  <si>
    <t>Tree works in Sandpit</t>
  </si>
  <si>
    <t>CPRE</t>
  </si>
  <si>
    <t>Membership fee</t>
  </si>
  <si>
    <t>Donation towards accessible toilets and entrance</t>
  </si>
  <si>
    <t>St Michael's Church</t>
  </si>
  <si>
    <t>Poor's Coal Charity</t>
  </si>
  <si>
    <t>Donation 2022/23</t>
  </si>
  <si>
    <t>Membership</t>
  </si>
  <si>
    <t>Clerk's Salary - October</t>
  </si>
  <si>
    <t>Street Lighting maintenance 1/4/22-30/9/22</t>
  </si>
  <si>
    <t>Financial Statement to 5th December 2022</t>
  </si>
  <si>
    <t>Reconcilliation to statements 554 &amp; 512</t>
  </si>
  <si>
    <t>Financial Position at 5 December 2022</t>
  </si>
  <si>
    <t>Clerk's Salary - November &amp; backdated pay settlement to 1/4/22</t>
  </si>
  <si>
    <t>NP Survey Monkey membership - 1 year</t>
  </si>
  <si>
    <t>Jubilee Garden maintenance October</t>
  </si>
  <si>
    <t>Donation</t>
  </si>
  <si>
    <t>George Wells Educational Foundation</t>
  </si>
  <si>
    <t>Swallowfield Lower School PTA</t>
  </si>
  <si>
    <t>Fulbrook Middle School PFTA</t>
  </si>
  <si>
    <t>Woburn Sands Town Council</t>
  </si>
  <si>
    <t>Library donation</t>
  </si>
  <si>
    <t>Poppies x 10</t>
  </si>
  <si>
    <t>E.on - refund upon closure of account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</si>
</sst>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.00"/>
    <numFmt numFmtId="173" formatCode="dd\ mmm\ yy"/>
    <numFmt numFmtId="174" formatCode="0.000000000000000"/>
    <numFmt numFmtId="175" formatCode="0.0000000000000"/>
    <numFmt numFmtId="176" formatCode="#,##0.00_ ;[Red]\-#,##0.00\ "/>
    <numFmt numFmtId="177" formatCode="[$-809]dd\ mmmm\ yyyy"/>
    <numFmt numFmtId="178" formatCode="[$-F800]dddd\,\ mmmm\ dd\,\ yyyy"/>
    <numFmt numFmtId="179" formatCode="dd/mm/yy;@"/>
    <numFmt numFmtId="180" formatCode="\30\-\J\u\l\-\1\4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sz val="8"/>
      <name val="Tahoma"/>
      <family val="2"/>
    </font>
    <font>
      <b/>
      <sz val="8"/>
      <name val="Times New Roman"/>
      <family val="1"/>
    </font>
    <font>
      <sz val="12"/>
      <color indexed="10"/>
      <name val="Comic Sans MS"/>
      <family val="4"/>
    </font>
    <font>
      <b/>
      <sz val="16"/>
      <name val="Arial"/>
      <family val="2"/>
    </font>
    <font>
      <b/>
      <sz val="10"/>
      <name val="Arial"/>
      <family val="2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7030A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0" borderId="0" xfId="0" applyNumberFormat="1" applyFont="1" applyAlignment="1">
      <alignment horizontal="center" vertical="center"/>
    </xf>
    <xf numFmtId="40" fontId="1" fillId="0" borderId="0" xfId="0" applyNumberFormat="1" applyFont="1" applyAlignment="1">
      <alignment horizontal="right" vertical="center"/>
    </xf>
    <xf numFmtId="40" fontId="0" fillId="0" borderId="0" xfId="0" applyNumberFormat="1" applyFont="1" applyAlignment="1">
      <alignment/>
    </xf>
    <xf numFmtId="4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8" fontId="4" fillId="0" borderId="0" xfId="0" applyNumberFormat="1" applyFont="1" applyAlignment="1">
      <alignment wrapText="1"/>
    </xf>
    <xf numFmtId="0" fontId="5" fillId="0" borderId="0" xfId="0" applyFont="1" applyAlignment="1">
      <alignment/>
    </xf>
    <xf numFmtId="4" fontId="4" fillId="0" borderId="0" xfId="0" applyNumberFormat="1" applyFont="1" applyAlignment="1">
      <alignment wrapText="1"/>
    </xf>
    <xf numFmtId="8" fontId="5" fillId="0" borderId="0" xfId="0" applyNumberFormat="1" applyFont="1" applyAlignment="1">
      <alignment/>
    </xf>
    <xf numFmtId="40" fontId="8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40" fontId="9" fillId="0" borderId="0" xfId="0" applyNumberFormat="1" applyFont="1" applyAlignment="1">
      <alignment horizontal="center"/>
    </xf>
    <xf numFmtId="40" fontId="5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40" fontId="10" fillId="0" borderId="0" xfId="0" applyNumberFormat="1" applyFont="1" applyAlignment="1">
      <alignment horizontal="center" vertical="center"/>
    </xf>
    <xf numFmtId="40" fontId="10" fillId="0" borderId="0" xfId="0" applyNumberFormat="1" applyFont="1" applyAlignment="1">
      <alignment horizontal="right" vertical="center"/>
    </xf>
    <xf numFmtId="40" fontId="10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10" fillId="0" borderId="0" xfId="0" applyFont="1" applyAlignment="1">
      <alignment/>
    </xf>
    <xf numFmtId="173" fontId="5" fillId="0" borderId="0" xfId="0" applyNumberFormat="1" applyFont="1" applyAlignment="1">
      <alignment/>
    </xf>
    <xf numFmtId="16" fontId="0" fillId="0" borderId="0" xfId="0" applyNumberFormat="1" applyFont="1" applyAlignment="1">
      <alignment/>
    </xf>
    <xf numFmtId="40" fontId="1" fillId="33" borderId="0" xfId="0" applyNumberFormat="1" applyFont="1" applyFill="1" applyAlignment="1">
      <alignment horizontal="right" vertical="center"/>
    </xf>
    <xf numFmtId="8" fontId="0" fillId="33" borderId="0" xfId="0" applyNumberFormat="1" applyFont="1" applyFill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8" fontId="0" fillId="33" borderId="0" xfId="0" applyNumberFormat="1" applyFont="1" applyFill="1" applyAlignment="1">
      <alignment/>
    </xf>
    <xf numFmtId="15" fontId="0" fillId="0" borderId="0" xfId="0" applyNumberFormat="1" applyFont="1" applyAlignment="1">
      <alignment/>
    </xf>
    <xf numFmtId="8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3" fillId="0" borderId="0" xfId="0" applyFont="1" applyAlignment="1">
      <alignment/>
    </xf>
    <xf numFmtId="40" fontId="14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40" fontId="13" fillId="0" borderId="0" xfId="0" applyNumberFormat="1" applyFont="1" applyAlignment="1">
      <alignment/>
    </xf>
    <xf numFmtId="8" fontId="0" fillId="0" borderId="0" xfId="0" applyNumberFormat="1" applyFont="1" applyFill="1" applyAlignment="1">
      <alignment/>
    </xf>
    <xf numFmtId="178" fontId="14" fillId="0" borderId="0" xfId="0" applyNumberFormat="1" applyFont="1" applyAlignment="1">
      <alignment horizontal="center"/>
    </xf>
    <xf numFmtId="173" fontId="0" fillId="0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" fontId="0" fillId="34" borderId="0" xfId="0" applyNumberFormat="1" applyFont="1" applyFill="1" applyAlignment="1">
      <alignment/>
    </xf>
    <xf numFmtId="40" fontId="49" fillId="0" borderId="0" xfId="0" applyNumberFormat="1" applyFont="1" applyAlignment="1">
      <alignment horizontal="center"/>
    </xf>
    <xf numFmtId="0" fontId="49" fillId="0" borderId="0" xfId="0" applyFont="1" applyAlignment="1">
      <alignment/>
    </xf>
    <xf numFmtId="8" fontId="0" fillId="34" borderId="0" xfId="0" applyNumberFormat="1" applyFont="1" applyFill="1" applyAlignment="1">
      <alignment/>
    </xf>
    <xf numFmtId="8" fontId="1" fillId="33" borderId="0" xfId="0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8" fontId="1" fillId="0" borderId="0" xfId="0" applyNumberFormat="1" applyFont="1" applyFill="1" applyAlignment="1">
      <alignment/>
    </xf>
    <xf numFmtId="15" fontId="0" fillId="6" borderId="0" xfId="0" applyNumberFormat="1" applyFont="1" applyFill="1" applyAlignment="1">
      <alignment/>
    </xf>
    <xf numFmtId="173" fontId="0" fillId="6" borderId="0" xfId="0" applyNumberFormat="1" applyFont="1" applyFill="1" applyAlignment="1">
      <alignment/>
    </xf>
    <xf numFmtId="8" fontId="0" fillId="6" borderId="0" xfId="0" applyNumberFormat="1" applyFont="1" applyFill="1" applyAlignment="1">
      <alignment/>
    </xf>
    <xf numFmtId="4" fontId="0" fillId="6" borderId="0" xfId="0" applyNumberFormat="1" applyFont="1" applyFill="1" applyAlignment="1">
      <alignment/>
    </xf>
    <xf numFmtId="40" fontId="0" fillId="6" borderId="0" xfId="0" applyNumberFormat="1" applyFont="1" applyFill="1" applyAlignment="1">
      <alignment/>
    </xf>
    <xf numFmtId="0" fontId="0" fillId="6" borderId="0" xfId="0" applyFont="1" applyFill="1" applyAlignment="1">
      <alignment wrapText="1"/>
    </xf>
    <xf numFmtId="15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15" fontId="0" fillId="0" borderId="0" xfId="0" applyNumberFormat="1" applyFont="1" applyAlignment="1">
      <alignment/>
    </xf>
    <xf numFmtId="15" fontId="0" fillId="6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0"/>
  <sheetViews>
    <sheetView tabSelected="1" zoomScalePageLayoutView="0" workbookViewId="0" topLeftCell="A1">
      <selection activeCell="B4" sqref="B4"/>
    </sheetView>
  </sheetViews>
  <sheetFormatPr defaultColWidth="9.33203125" defaultRowHeight="12.75"/>
  <cols>
    <col min="1" max="1" width="10.33203125" style="9" customWidth="1"/>
    <col min="2" max="2" width="32" style="9" customWidth="1"/>
    <col min="3" max="3" width="10.83203125" style="4" customWidth="1"/>
    <col min="4" max="4" width="10.83203125" style="11" customWidth="1"/>
    <col min="5" max="5" width="10.83203125" style="4" customWidth="1"/>
    <col min="6" max="6" width="42.16015625" style="12" customWidth="1"/>
    <col min="7" max="7" width="17.16015625" style="4" customWidth="1"/>
    <col min="8" max="8" width="18.83203125" style="9" bestFit="1" customWidth="1"/>
    <col min="9" max="9" width="13.83203125" style="9" customWidth="1"/>
    <col min="10" max="10" width="9.33203125" style="9" customWidth="1"/>
    <col min="11" max="11" width="15.33203125" style="9" customWidth="1"/>
    <col min="12" max="16384" width="9.33203125" style="9" customWidth="1"/>
  </cols>
  <sheetData>
    <row r="1" spans="2:5" ht="15">
      <c r="B1" s="52" t="s">
        <v>7</v>
      </c>
      <c r="D1" s="45"/>
      <c r="E1" s="46"/>
    </row>
    <row r="2" spans="2:5" ht="15">
      <c r="B2" s="53" t="s">
        <v>81</v>
      </c>
      <c r="C2" s="48"/>
      <c r="D2" s="45"/>
      <c r="E2" s="46"/>
    </row>
    <row r="3" spans="2:5" ht="15">
      <c r="B3" s="43"/>
      <c r="C3" s="44"/>
      <c r="D3" s="45"/>
      <c r="E3" s="46"/>
    </row>
    <row r="4" spans="1:5" ht="12.75">
      <c r="A4" s="1" t="s">
        <v>0</v>
      </c>
      <c r="C4" s="2" t="s">
        <v>1</v>
      </c>
      <c r="D4" s="6" t="s">
        <v>2</v>
      </c>
      <c r="E4" s="2" t="s">
        <v>3</v>
      </c>
    </row>
    <row r="5" spans="1:5" ht="12.75">
      <c r="A5" s="1"/>
      <c r="C5" s="3" t="s">
        <v>4</v>
      </c>
      <c r="D5" s="7" t="s">
        <v>4</v>
      </c>
      <c r="E5" s="3" t="s">
        <v>4</v>
      </c>
    </row>
    <row r="6" spans="1:10" s="1" customFormat="1" ht="12.75">
      <c r="A6" s="1" t="s">
        <v>12</v>
      </c>
      <c r="C6" s="5">
        <v>500</v>
      </c>
      <c r="D6" s="8">
        <v>13114.67</v>
      </c>
      <c r="E6" s="3">
        <f>C6+D6</f>
        <v>13614.67</v>
      </c>
      <c r="F6" s="13" t="s">
        <v>8</v>
      </c>
      <c r="G6" s="5"/>
      <c r="J6" s="8"/>
    </row>
    <row r="7" spans="1:5" ht="12.75">
      <c r="A7" s="1"/>
      <c r="C7" s="3"/>
      <c r="D7" s="7"/>
      <c r="E7" s="3"/>
    </row>
    <row r="8" spans="1:6" ht="12.75">
      <c r="A8" s="1" t="s">
        <v>13</v>
      </c>
      <c r="C8" s="31"/>
      <c r="D8" s="7"/>
      <c r="E8" s="3"/>
      <c r="F8" s="9"/>
    </row>
    <row r="9" spans="1:9" ht="12.75">
      <c r="A9" s="40">
        <v>44678</v>
      </c>
      <c r="B9" s="49" t="s">
        <v>14</v>
      </c>
      <c r="C9" s="39">
        <v>183</v>
      </c>
      <c r="D9" s="34"/>
      <c r="E9" s="35"/>
      <c r="F9" s="33" t="s">
        <v>23</v>
      </c>
      <c r="H9" s="37"/>
      <c r="I9" s="41"/>
    </row>
    <row r="10" spans="1:9" ht="12.75">
      <c r="A10" s="40">
        <v>44678</v>
      </c>
      <c r="B10" s="49" t="s">
        <v>25</v>
      </c>
      <c r="C10" s="39">
        <v>355.44</v>
      </c>
      <c r="D10" s="34"/>
      <c r="E10" s="35"/>
      <c r="F10" s="33" t="s">
        <v>24</v>
      </c>
      <c r="H10" s="37"/>
      <c r="I10" s="41"/>
    </row>
    <row r="11" spans="1:9" ht="12.75">
      <c r="A11" s="40">
        <v>44678</v>
      </c>
      <c r="B11" s="49" t="s">
        <v>26</v>
      </c>
      <c r="C11" s="39">
        <v>621.79</v>
      </c>
      <c r="D11" s="34"/>
      <c r="E11" s="35"/>
      <c r="F11" s="33" t="s">
        <v>27</v>
      </c>
      <c r="H11" s="37"/>
      <c r="I11" s="41"/>
    </row>
    <row r="12" spans="1:9" ht="12.75" customHeight="1">
      <c r="A12" s="40">
        <v>44678</v>
      </c>
      <c r="B12" s="49" t="s">
        <v>28</v>
      </c>
      <c r="C12" s="39">
        <v>507.59</v>
      </c>
      <c r="D12" s="34"/>
      <c r="E12" s="35"/>
      <c r="F12" s="33" t="s">
        <v>29</v>
      </c>
      <c r="H12" s="37"/>
      <c r="I12" s="41"/>
    </row>
    <row r="13" spans="1:9" ht="12.75" customHeight="1">
      <c r="A13" s="40">
        <v>44678</v>
      </c>
      <c r="B13" s="49" t="s">
        <v>30</v>
      </c>
      <c r="C13" s="39">
        <v>30.25</v>
      </c>
      <c r="D13" s="34"/>
      <c r="E13" s="35"/>
      <c r="F13" s="33" t="s">
        <v>31</v>
      </c>
      <c r="H13" s="37"/>
      <c r="I13" s="41"/>
    </row>
    <row r="14" spans="1:9" ht="12.75">
      <c r="A14" s="40">
        <v>44678</v>
      </c>
      <c r="B14" s="49" t="s">
        <v>30</v>
      </c>
      <c r="C14" s="39">
        <v>500</v>
      </c>
      <c r="D14" s="34"/>
      <c r="E14" s="35"/>
      <c r="F14" s="33" t="s">
        <v>32</v>
      </c>
      <c r="H14" s="37"/>
      <c r="I14" s="41"/>
    </row>
    <row r="15" spans="1:9" ht="12.75">
      <c r="A15" s="40">
        <v>44678</v>
      </c>
      <c r="B15" s="49" t="s">
        <v>33</v>
      </c>
      <c r="C15" s="39">
        <v>24</v>
      </c>
      <c r="D15" s="34"/>
      <c r="E15" s="35"/>
      <c r="F15" s="33" t="s">
        <v>34</v>
      </c>
      <c r="H15" s="37"/>
      <c r="I15" s="41"/>
    </row>
    <row r="16" spans="1:9" ht="12.75">
      <c r="A16" s="40">
        <v>44706</v>
      </c>
      <c r="B16" s="49" t="s">
        <v>14</v>
      </c>
      <c r="C16" s="39">
        <v>183</v>
      </c>
      <c r="D16" s="34"/>
      <c r="E16" s="35"/>
      <c r="F16" s="33" t="s">
        <v>39</v>
      </c>
      <c r="H16" s="37"/>
      <c r="I16" s="41"/>
    </row>
    <row r="17" spans="1:9" ht="12.75">
      <c r="A17" s="40">
        <v>44706</v>
      </c>
      <c r="B17" s="49" t="s">
        <v>41</v>
      </c>
      <c r="C17" s="39">
        <v>51.59</v>
      </c>
      <c r="D17" s="34"/>
      <c r="E17" s="35"/>
      <c r="F17" s="33" t="s">
        <v>40</v>
      </c>
      <c r="H17" s="37"/>
      <c r="I17" s="41"/>
    </row>
    <row r="18" spans="1:9" ht="12.75">
      <c r="A18" s="40">
        <v>44706</v>
      </c>
      <c r="B18" s="49" t="s">
        <v>41</v>
      </c>
      <c r="C18" s="39">
        <v>56.68</v>
      </c>
      <c r="D18" s="34"/>
      <c r="E18" s="35"/>
      <c r="F18" s="33" t="s">
        <v>42</v>
      </c>
      <c r="H18" s="37"/>
      <c r="I18" s="41"/>
    </row>
    <row r="19" spans="1:9" ht="12.75">
      <c r="A19" s="40">
        <v>44706</v>
      </c>
      <c r="B19" s="49" t="s">
        <v>43</v>
      </c>
      <c r="C19" s="39">
        <v>70</v>
      </c>
      <c r="D19" s="34"/>
      <c r="E19" s="35"/>
      <c r="F19" s="33" t="s">
        <v>44</v>
      </c>
      <c r="H19" s="37"/>
      <c r="I19" s="41"/>
    </row>
    <row r="20" spans="1:9" ht="12.75">
      <c r="A20" s="40">
        <v>44706</v>
      </c>
      <c r="B20" s="49" t="s">
        <v>46</v>
      </c>
      <c r="C20" s="39">
        <v>141</v>
      </c>
      <c r="D20" s="34"/>
      <c r="E20" s="35"/>
      <c r="F20" s="33" t="s">
        <v>45</v>
      </c>
      <c r="H20" s="37"/>
      <c r="I20" s="41"/>
    </row>
    <row r="21" spans="1:9" ht="12.75">
      <c r="A21" s="58">
        <v>44706</v>
      </c>
      <c r="B21" s="59" t="s">
        <v>47</v>
      </c>
      <c r="C21" s="60">
        <v>929</v>
      </c>
      <c r="D21" s="61"/>
      <c r="E21" s="62"/>
      <c r="F21" s="63" t="s">
        <v>48</v>
      </c>
      <c r="H21" s="37"/>
      <c r="I21" s="41"/>
    </row>
    <row r="22" spans="1:9" ht="26.25">
      <c r="A22" s="64">
        <v>44738</v>
      </c>
      <c r="B22" s="49" t="s">
        <v>14</v>
      </c>
      <c r="C22" s="54">
        <v>233.26</v>
      </c>
      <c r="D22" s="65"/>
      <c r="E22" s="66"/>
      <c r="F22" s="67" t="s">
        <v>51</v>
      </c>
      <c r="H22" s="37"/>
      <c r="I22" s="41"/>
    </row>
    <row r="23" spans="1:9" ht="12.75">
      <c r="A23" s="64">
        <v>44738</v>
      </c>
      <c r="B23" s="49" t="s">
        <v>52</v>
      </c>
      <c r="C23" s="54">
        <v>149.6</v>
      </c>
      <c r="D23" s="65"/>
      <c r="E23" s="66"/>
      <c r="F23" s="67" t="s">
        <v>53</v>
      </c>
      <c r="H23" s="37"/>
      <c r="I23" s="41"/>
    </row>
    <row r="24" spans="1:9" ht="26.25">
      <c r="A24" s="64">
        <v>44738</v>
      </c>
      <c r="B24" s="49" t="s">
        <v>14</v>
      </c>
      <c r="C24" s="54">
        <v>66.47</v>
      </c>
      <c r="D24" s="65"/>
      <c r="E24" s="66"/>
      <c r="F24" s="67" t="s">
        <v>54</v>
      </c>
      <c r="H24" s="37"/>
      <c r="I24" s="41"/>
    </row>
    <row r="25" spans="1:9" ht="12.75">
      <c r="A25" s="64">
        <v>44738</v>
      </c>
      <c r="B25" s="49" t="s">
        <v>55</v>
      </c>
      <c r="C25" s="54">
        <v>40</v>
      </c>
      <c r="D25" s="65"/>
      <c r="E25" s="66"/>
      <c r="F25" s="67" t="s">
        <v>56</v>
      </c>
      <c r="H25" s="37"/>
      <c r="I25" s="41"/>
    </row>
    <row r="26" spans="1:9" ht="12.75">
      <c r="A26" s="64">
        <v>44738</v>
      </c>
      <c r="B26" s="49" t="s">
        <v>57</v>
      </c>
      <c r="C26" s="54">
        <v>545</v>
      </c>
      <c r="D26" s="65"/>
      <c r="E26" s="66"/>
      <c r="F26" s="67" t="s">
        <v>58</v>
      </c>
      <c r="H26" s="37"/>
      <c r="I26" s="41"/>
    </row>
    <row r="27" spans="1:9" ht="12.75">
      <c r="A27" s="64">
        <v>44762</v>
      </c>
      <c r="B27" s="49" t="s">
        <v>14</v>
      </c>
      <c r="C27" s="54">
        <v>186.54</v>
      </c>
      <c r="D27" s="65"/>
      <c r="E27" s="66"/>
      <c r="F27" s="67" t="s">
        <v>61</v>
      </c>
      <c r="H27" s="37"/>
      <c r="I27" s="41"/>
    </row>
    <row r="28" spans="1:9" ht="12.75">
      <c r="A28" s="64">
        <v>44762</v>
      </c>
      <c r="B28" s="49" t="s">
        <v>62</v>
      </c>
      <c r="C28" s="54">
        <v>264</v>
      </c>
      <c r="D28" s="65"/>
      <c r="E28" s="66"/>
      <c r="F28" s="67" t="s">
        <v>63</v>
      </c>
      <c r="H28" s="37"/>
      <c r="I28" s="41"/>
    </row>
    <row r="29" spans="1:9" ht="15" customHeight="1">
      <c r="A29" s="64">
        <v>44797</v>
      </c>
      <c r="B29" s="49" t="s">
        <v>14</v>
      </c>
      <c r="C29" s="54">
        <v>186.74</v>
      </c>
      <c r="D29" s="65"/>
      <c r="E29" s="66"/>
      <c r="F29" s="67" t="s">
        <v>64</v>
      </c>
      <c r="H29" s="37"/>
      <c r="I29" s="41"/>
    </row>
    <row r="30" spans="1:9" ht="12.75">
      <c r="A30" s="64">
        <v>44782</v>
      </c>
      <c r="B30" s="49" t="s">
        <v>65</v>
      </c>
      <c r="C30" s="54">
        <v>930</v>
      </c>
      <c r="D30" s="65"/>
      <c r="E30" s="66"/>
      <c r="F30" s="67" t="s">
        <v>66</v>
      </c>
      <c r="H30" s="37"/>
      <c r="I30" s="41"/>
    </row>
    <row r="31" spans="1:9" ht="12.75">
      <c r="A31" s="64">
        <v>44832</v>
      </c>
      <c r="B31" s="49" t="s">
        <v>14</v>
      </c>
      <c r="C31" s="54">
        <v>186.74</v>
      </c>
      <c r="D31" s="65"/>
      <c r="E31" s="66"/>
      <c r="F31" s="67" t="s">
        <v>67</v>
      </c>
      <c r="H31" s="37"/>
      <c r="I31" s="41"/>
    </row>
    <row r="32" spans="1:9" ht="26.25">
      <c r="A32" s="64">
        <v>44832</v>
      </c>
      <c r="B32" s="49" t="s">
        <v>14</v>
      </c>
      <c r="C32" s="54">
        <v>66.23</v>
      </c>
      <c r="D32" s="65"/>
      <c r="E32" s="66"/>
      <c r="F32" s="67" t="s">
        <v>68</v>
      </c>
      <c r="H32" s="37"/>
      <c r="I32" s="41"/>
    </row>
    <row r="33" spans="1:9" ht="12.75">
      <c r="A33" s="64">
        <v>44832</v>
      </c>
      <c r="B33" s="49" t="s">
        <v>52</v>
      </c>
      <c r="C33" s="54">
        <v>140</v>
      </c>
      <c r="D33" s="65"/>
      <c r="E33" s="66"/>
      <c r="F33" s="67" t="s">
        <v>69</v>
      </c>
      <c r="H33" s="37"/>
      <c r="I33" s="41"/>
    </row>
    <row r="34" spans="1:9" ht="12.75">
      <c r="A34" s="64">
        <v>44832</v>
      </c>
      <c r="B34" s="67" t="s">
        <v>70</v>
      </c>
      <c r="C34" s="54">
        <v>1680</v>
      </c>
      <c r="D34" s="65"/>
      <c r="E34" s="66"/>
      <c r="F34" s="67" t="s">
        <v>71</v>
      </c>
      <c r="H34" s="37"/>
      <c r="I34" s="41"/>
    </row>
    <row r="35" spans="1:9" ht="12.75">
      <c r="A35" s="64">
        <v>44832</v>
      </c>
      <c r="B35" s="49" t="s">
        <v>72</v>
      </c>
      <c r="C35" s="54">
        <v>36</v>
      </c>
      <c r="D35" s="65"/>
      <c r="E35" s="66"/>
      <c r="F35" s="67" t="s">
        <v>73</v>
      </c>
      <c r="H35" s="37"/>
      <c r="I35" s="41"/>
    </row>
    <row r="36" spans="1:9" ht="12.75">
      <c r="A36" s="64">
        <v>44832</v>
      </c>
      <c r="B36" s="49" t="s">
        <v>75</v>
      </c>
      <c r="C36" s="54">
        <v>300</v>
      </c>
      <c r="D36" s="65"/>
      <c r="E36" s="66"/>
      <c r="F36" s="67" t="s">
        <v>74</v>
      </c>
      <c r="H36" s="37"/>
      <c r="I36" s="41"/>
    </row>
    <row r="37" spans="1:9" ht="12.75">
      <c r="A37" s="64">
        <v>44853</v>
      </c>
      <c r="B37" s="49" t="s">
        <v>14</v>
      </c>
      <c r="C37" s="54">
        <v>186.54</v>
      </c>
      <c r="D37" s="65"/>
      <c r="E37" s="66"/>
      <c r="F37" s="67" t="s">
        <v>79</v>
      </c>
      <c r="H37" s="37"/>
      <c r="I37" s="41"/>
    </row>
    <row r="38" spans="1:9" ht="12.75">
      <c r="A38" s="64">
        <v>44853</v>
      </c>
      <c r="B38" s="49" t="s">
        <v>25</v>
      </c>
      <c r="C38" s="54">
        <v>355.44</v>
      </c>
      <c r="D38" s="65"/>
      <c r="E38" s="66"/>
      <c r="F38" s="67" t="s">
        <v>80</v>
      </c>
      <c r="H38" s="37"/>
      <c r="I38" s="41"/>
    </row>
    <row r="39" spans="1:9" ht="12.75">
      <c r="A39" s="64">
        <v>44853</v>
      </c>
      <c r="B39" s="49" t="s">
        <v>72</v>
      </c>
      <c r="C39" s="54">
        <v>43</v>
      </c>
      <c r="D39" s="65"/>
      <c r="E39" s="66"/>
      <c r="F39" s="67" t="s">
        <v>78</v>
      </c>
      <c r="H39" s="37"/>
      <c r="I39" s="41"/>
    </row>
    <row r="40" spans="1:9" ht="12.75">
      <c r="A40" s="64">
        <v>44853</v>
      </c>
      <c r="B40" s="49" t="s">
        <v>76</v>
      </c>
      <c r="C40" s="54">
        <v>600</v>
      </c>
      <c r="D40" s="65"/>
      <c r="E40" s="66"/>
      <c r="F40" s="67" t="s">
        <v>77</v>
      </c>
      <c r="H40" s="37"/>
      <c r="I40" s="41"/>
    </row>
    <row r="41" spans="1:9" ht="26.25">
      <c r="A41" s="64">
        <v>44895</v>
      </c>
      <c r="B41" s="49" t="s">
        <v>14</v>
      </c>
      <c r="C41" s="54">
        <v>311.98</v>
      </c>
      <c r="D41" s="65"/>
      <c r="E41" s="66"/>
      <c r="F41" s="67" t="s">
        <v>84</v>
      </c>
      <c r="H41" s="37"/>
      <c r="I41" s="41"/>
    </row>
    <row r="42" spans="1:9" ht="12.75">
      <c r="A42" s="64">
        <v>44895</v>
      </c>
      <c r="B42" s="59" t="s">
        <v>30</v>
      </c>
      <c r="C42" s="60">
        <v>384</v>
      </c>
      <c r="D42" s="61"/>
      <c r="E42" s="62"/>
      <c r="F42" s="63" t="s">
        <v>85</v>
      </c>
      <c r="H42" s="37"/>
      <c r="I42" s="41"/>
    </row>
    <row r="43" spans="1:9" ht="12.75">
      <c r="A43" s="64">
        <v>44895</v>
      </c>
      <c r="B43" s="49" t="s">
        <v>55</v>
      </c>
      <c r="C43" s="54">
        <v>40</v>
      </c>
      <c r="D43" s="65"/>
      <c r="E43" s="66"/>
      <c r="F43" s="67" t="s">
        <v>86</v>
      </c>
      <c r="H43" s="37"/>
      <c r="I43" s="41"/>
    </row>
    <row r="44" spans="1:9" ht="12.75">
      <c r="A44" s="64">
        <v>44895</v>
      </c>
      <c r="B44" s="49" t="s">
        <v>75</v>
      </c>
      <c r="C44" s="54">
        <v>300</v>
      </c>
      <c r="D44" s="65"/>
      <c r="E44" s="66"/>
      <c r="F44" s="67" t="s">
        <v>87</v>
      </c>
      <c r="H44" s="37"/>
      <c r="I44" s="41"/>
    </row>
    <row r="45" spans="1:9" ht="12.75">
      <c r="A45" s="64">
        <v>44895</v>
      </c>
      <c r="B45" s="49" t="s">
        <v>88</v>
      </c>
      <c r="C45" s="54">
        <v>300</v>
      </c>
      <c r="D45" s="65"/>
      <c r="E45" s="66"/>
      <c r="F45" s="67" t="s">
        <v>87</v>
      </c>
      <c r="H45" s="37"/>
      <c r="I45" s="41"/>
    </row>
    <row r="46" spans="1:9" ht="12.75">
      <c r="A46" s="64">
        <v>44895</v>
      </c>
      <c r="B46" s="49" t="s">
        <v>89</v>
      </c>
      <c r="C46" s="54">
        <v>300</v>
      </c>
      <c r="D46" s="65"/>
      <c r="E46" s="66"/>
      <c r="F46" s="67" t="s">
        <v>87</v>
      </c>
      <c r="H46" s="37"/>
      <c r="I46" s="41"/>
    </row>
    <row r="47" spans="1:9" ht="12.75">
      <c r="A47" s="64">
        <v>44895</v>
      </c>
      <c r="B47" s="49" t="s">
        <v>90</v>
      </c>
      <c r="C47" s="54">
        <v>300</v>
      </c>
      <c r="D47" s="65"/>
      <c r="E47" s="66"/>
      <c r="F47" s="67" t="s">
        <v>87</v>
      </c>
      <c r="H47" s="37"/>
      <c r="I47" s="41"/>
    </row>
    <row r="48" spans="1:9" ht="12.75">
      <c r="A48" s="64">
        <v>44895</v>
      </c>
      <c r="B48" s="49" t="s">
        <v>91</v>
      </c>
      <c r="C48" s="54">
        <v>600</v>
      </c>
      <c r="D48" s="65"/>
      <c r="E48" s="66"/>
      <c r="F48" s="67" t="s">
        <v>92</v>
      </c>
      <c r="H48" s="37"/>
      <c r="I48" s="41"/>
    </row>
    <row r="49" spans="1:9" ht="12.75">
      <c r="A49" s="64">
        <v>44895</v>
      </c>
      <c r="B49" s="49" t="s">
        <v>41</v>
      </c>
      <c r="C49" s="54">
        <v>50</v>
      </c>
      <c r="D49" s="65"/>
      <c r="E49" s="66"/>
      <c r="F49" s="67" t="s">
        <v>93</v>
      </c>
      <c r="H49" s="37"/>
      <c r="I49" s="41"/>
    </row>
    <row r="50" spans="1:9" ht="12.75">
      <c r="A50" s="40"/>
      <c r="B50" s="49"/>
      <c r="C50" s="39"/>
      <c r="D50" s="34"/>
      <c r="E50" s="35"/>
      <c r="F50" s="33"/>
      <c r="H50" s="37"/>
      <c r="I50" s="41"/>
    </row>
    <row r="51" spans="1:9" ht="12.75">
      <c r="A51" s="40"/>
      <c r="C51" s="55">
        <f>SUM(C9:C49)</f>
        <v>12434.88</v>
      </c>
      <c r="D51" s="34"/>
      <c r="E51" s="35"/>
      <c r="F51" s="33"/>
      <c r="H51" s="37"/>
      <c r="I51" s="41"/>
    </row>
    <row r="52" spans="1:6" ht="12.75">
      <c r="A52" s="1" t="s">
        <v>18</v>
      </c>
      <c r="B52" s="29"/>
      <c r="C52" s="32"/>
      <c r="D52" s="34"/>
      <c r="E52" s="35"/>
      <c r="F52" s="36"/>
    </row>
    <row r="53" spans="1:6" ht="12.75">
      <c r="A53" s="40">
        <v>44650</v>
      </c>
      <c r="B53" s="38" t="s">
        <v>38</v>
      </c>
      <c r="C53" s="32">
        <v>629.64</v>
      </c>
      <c r="D53" s="34"/>
      <c r="E53" s="35"/>
      <c r="F53" s="36"/>
    </row>
    <row r="54" spans="1:6" ht="12.75">
      <c r="A54" s="40">
        <v>44650</v>
      </c>
      <c r="B54" s="38" t="s">
        <v>15</v>
      </c>
      <c r="C54" s="50">
        <v>217.59</v>
      </c>
      <c r="D54" s="9"/>
      <c r="E54" s="35"/>
      <c r="F54" s="36"/>
    </row>
    <row r="55" spans="1:9" ht="12.75">
      <c r="A55" s="40">
        <v>44650</v>
      </c>
      <c r="B55" s="38" t="s">
        <v>16</v>
      </c>
      <c r="C55" s="51">
        <v>286.58</v>
      </c>
      <c r="D55" s="9"/>
      <c r="E55" s="35"/>
      <c r="F55" s="37"/>
      <c r="I55" s="41"/>
    </row>
    <row r="56" spans="1:9" ht="12.75">
      <c r="A56" s="40">
        <v>44650</v>
      </c>
      <c r="B56" s="38" t="s">
        <v>17</v>
      </c>
      <c r="C56" s="39">
        <v>429</v>
      </c>
      <c r="E56" s="35"/>
      <c r="F56" s="37"/>
      <c r="I56" s="41"/>
    </row>
    <row r="57" spans="1:6" ht="12.75">
      <c r="A57" s="40">
        <v>44650</v>
      </c>
      <c r="B57" s="38" t="s">
        <v>35</v>
      </c>
      <c r="C57" s="39">
        <v>144.4</v>
      </c>
      <c r="E57" s="35"/>
      <c r="F57" s="33"/>
    </row>
    <row r="58" spans="1:6" ht="12.75">
      <c r="A58" s="40">
        <v>44587</v>
      </c>
      <c r="B58" s="49" t="s">
        <v>36</v>
      </c>
      <c r="C58" s="39">
        <v>300</v>
      </c>
      <c r="F58" s="17"/>
    </row>
    <row r="59" spans="1:7" ht="12.75">
      <c r="A59" s="40">
        <v>44615</v>
      </c>
      <c r="B59" s="49" t="s">
        <v>37</v>
      </c>
      <c r="C59" s="39">
        <v>600</v>
      </c>
      <c r="D59" s="9"/>
      <c r="G59" s="5"/>
    </row>
    <row r="60" spans="1:7" ht="12.75">
      <c r="A60" s="40"/>
      <c r="B60" s="49"/>
      <c r="C60" s="39"/>
      <c r="D60" s="9"/>
      <c r="G60" s="5"/>
    </row>
    <row r="61" spans="1:7" ht="12.75">
      <c r="A61" s="40"/>
      <c r="B61" s="49"/>
      <c r="C61" s="55">
        <f>SUM(C53:C59)</f>
        <v>2607.21</v>
      </c>
      <c r="D61" s="9"/>
      <c r="G61" s="5"/>
    </row>
    <row r="62" spans="1:7" ht="12.75">
      <c r="A62" s="40"/>
      <c r="B62" s="49"/>
      <c r="C62" s="39"/>
      <c r="G62" s="5"/>
    </row>
    <row r="63" spans="1:7" ht="12.75">
      <c r="A63" s="40" t="s">
        <v>19</v>
      </c>
      <c r="B63" s="49"/>
      <c r="C63" s="47"/>
      <c r="D63" s="11">
        <f>SUM(C9:C59)*-1</f>
        <v>-27476.97</v>
      </c>
      <c r="G63" s="5"/>
    </row>
    <row r="64" spans="1:7" ht="12.75">
      <c r="A64" s="40">
        <v>44658</v>
      </c>
      <c r="B64" s="49" t="s">
        <v>20</v>
      </c>
      <c r="C64" s="54">
        <v>8541</v>
      </c>
      <c r="G64" s="5"/>
    </row>
    <row r="65" spans="1:7" ht="12.75">
      <c r="A65" s="40">
        <v>44680</v>
      </c>
      <c r="B65" s="49" t="s">
        <v>21</v>
      </c>
      <c r="C65" s="54">
        <v>1.33</v>
      </c>
      <c r="G65" s="5"/>
    </row>
    <row r="66" spans="1:7" ht="12.75">
      <c r="A66" s="40">
        <v>44699</v>
      </c>
      <c r="B66" s="49" t="s">
        <v>50</v>
      </c>
      <c r="C66" s="54">
        <v>240</v>
      </c>
      <c r="G66" s="5"/>
    </row>
    <row r="67" spans="1:7" ht="12.75">
      <c r="A67" s="58">
        <v>44708</v>
      </c>
      <c r="B67" s="59" t="s">
        <v>49</v>
      </c>
      <c r="C67" s="60">
        <v>929</v>
      </c>
      <c r="G67" s="5"/>
    </row>
    <row r="68" spans="1:7" ht="12.75">
      <c r="A68" s="40">
        <v>44712</v>
      </c>
      <c r="B68" s="49" t="s">
        <v>21</v>
      </c>
      <c r="C68" s="47">
        <v>1.58</v>
      </c>
      <c r="G68" s="5"/>
    </row>
    <row r="69" spans="1:7" ht="12.75">
      <c r="A69" s="69">
        <v>44719</v>
      </c>
      <c r="B69" s="59" t="s">
        <v>59</v>
      </c>
      <c r="C69" s="60">
        <v>5710</v>
      </c>
      <c r="G69" s="5"/>
    </row>
    <row r="70" spans="1:7" ht="12.75">
      <c r="A70" s="68">
        <v>44728</v>
      </c>
      <c r="B70" s="49" t="s">
        <v>60</v>
      </c>
      <c r="C70" s="39">
        <v>300</v>
      </c>
      <c r="G70" s="5"/>
    </row>
    <row r="71" spans="1:7" ht="12.75">
      <c r="A71" s="40">
        <v>44742</v>
      </c>
      <c r="B71" s="49" t="s">
        <v>21</v>
      </c>
      <c r="C71" s="39">
        <v>1.83</v>
      </c>
      <c r="G71" s="5"/>
    </row>
    <row r="72" spans="1:7" ht="12.75">
      <c r="A72" s="40">
        <v>44771</v>
      </c>
      <c r="B72" s="49" t="s">
        <v>21</v>
      </c>
      <c r="C72" s="39">
        <v>1.79</v>
      </c>
      <c r="G72" s="5"/>
    </row>
    <row r="73" spans="1:7" ht="12.75">
      <c r="A73" s="40">
        <v>44804</v>
      </c>
      <c r="B73" s="49" t="s">
        <v>21</v>
      </c>
      <c r="C73" s="39">
        <v>1.89</v>
      </c>
      <c r="G73" s="5"/>
    </row>
    <row r="74" spans="1:7" ht="12.75">
      <c r="A74" s="40">
        <v>44834</v>
      </c>
      <c r="B74" s="49" t="s">
        <v>21</v>
      </c>
      <c r="C74" s="39">
        <v>3.61</v>
      </c>
      <c r="G74" s="5"/>
    </row>
    <row r="75" spans="1:7" ht="12.75">
      <c r="A75" s="40">
        <v>44865</v>
      </c>
      <c r="B75" s="49" t="s">
        <v>21</v>
      </c>
      <c r="C75" s="39">
        <v>6.44</v>
      </c>
      <c r="G75" s="5"/>
    </row>
    <row r="76" spans="1:7" ht="12.75">
      <c r="A76" s="40">
        <v>44896</v>
      </c>
      <c r="B76" s="49" t="s">
        <v>94</v>
      </c>
      <c r="C76" s="39">
        <v>60.44</v>
      </c>
      <c r="G76" s="5"/>
    </row>
    <row r="77" spans="1:7" ht="12.75">
      <c r="A77" s="40">
        <v>44896</v>
      </c>
      <c r="B77" s="49" t="s">
        <v>21</v>
      </c>
      <c r="C77" s="39">
        <v>11.14</v>
      </c>
      <c r="G77" s="5"/>
    </row>
    <row r="78" spans="1:7" ht="12.75">
      <c r="A78" s="40"/>
      <c r="B78" s="49"/>
      <c r="C78" s="39"/>
      <c r="G78" s="5"/>
    </row>
    <row r="79" spans="1:7" ht="12.75">
      <c r="A79" s="40"/>
      <c r="B79" s="56" t="s">
        <v>22</v>
      </c>
      <c r="C79" s="55">
        <f>SUM(C64:C77)</f>
        <v>15810.050000000001</v>
      </c>
      <c r="G79" s="5"/>
    </row>
    <row r="81" spans="1:10" ht="12.75">
      <c r="A81" s="1" t="s">
        <v>83</v>
      </c>
      <c r="C81" s="5"/>
      <c r="D81" s="8">
        <f>D6-C51-C61+C79</f>
        <v>13882.630000000001</v>
      </c>
      <c r="E81" s="5">
        <f>C81+D81</f>
        <v>13882.630000000001</v>
      </c>
      <c r="F81" s="15"/>
      <c r="G81" s="5"/>
      <c r="H81" s="42"/>
      <c r="J81" s="11"/>
    </row>
    <row r="82" ht="12.75">
      <c r="H82" s="37"/>
    </row>
    <row r="83" spans="1:3" ht="12.75">
      <c r="A83" s="1" t="s">
        <v>5</v>
      </c>
      <c r="C83" s="9"/>
    </row>
    <row r="84" ht="12.75">
      <c r="C84" s="9"/>
    </row>
    <row r="85" spans="1:8" ht="12.75">
      <c r="A85" s="68">
        <v>44832</v>
      </c>
      <c r="B85" s="49" t="s">
        <v>72</v>
      </c>
      <c r="C85" s="54">
        <v>36</v>
      </c>
      <c r="D85" s="39"/>
      <c r="E85" s="35"/>
      <c r="F85" s="33"/>
      <c r="H85" s="47"/>
    </row>
    <row r="86" spans="1:8" ht="12.75">
      <c r="A86" s="68">
        <v>44853</v>
      </c>
      <c r="B86" s="49" t="s">
        <v>25</v>
      </c>
      <c r="C86" s="54">
        <v>355.44</v>
      </c>
      <c r="D86" s="39"/>
      <c r="E86" s="35"/>
      <c r="F86" s="33"/>
      <c r="H86" s="47"/>
    </row>
    <row r="87" spans="1:8" ht="12.75">
      <c r="A87" s="68">
        <v>44853</v>
      </c>
      <c r="B87" s="49" t="s">
        <v>76</v>
      </c>
      <c r="C87" s="54">
        <v>600</v>
      </c>
      <c r="D87" s="39"/>
      <c r="E87" s="35"/>
      <c r="F87" s="33"/>
      <c r="H87" s="47"/>
    </row>
    <row r="88" spans="1:8" ht="12.75">
      <c r="A88" s="68">
        <v>44895</v>
      </c>
      <c r="B88" s="49" t="s">
        <v>55</v>
      </c>
      <c r="C88" s="54">
        <v>40</v>
      </c>
      <c r="D88" s="39"/>
      <c r="E88" s="35"/>
      <c r="F88" s="33"/>
      <c r="H88" s="47"/>
    </row>
    <row r="89" spans="1:8" ht="12.75">
      <c r="A89" s="68">
        <v>44895</v>
      </c>
      <c r="B89" s="49" t="s">
        <v>75</v>
      </c>
      <c r="C89" s="54">
        <v>300</v>
      </c>
      <c r="D89" s="39"/>
      <c r="E89" s="35"/>
      <c r="F89" s="33"/>
      <c r="H89" s="47"/>
    </row>
    <row r="90" spans="1:8" ht="12.75">
      <c r="A90" s="68">
        <v>44895</v>
      </c>
      <c r="B90" s="49" t="s">
        <v>88</v>
      </c>
      <c r="C90" s="54">
        <v>300</v>
      </c>
      <c r="D90" s="39"/>
      <c r="E90" s="35"/>
      <c r="F90" s="33"/>
      <c r="H90" s="47"/>
    </row>
    <row r="91" spans="1:8" ht="12.75">
      <c r="A91" s="68">
        <v>44895</v>
      </c>
      <c r="B91" s="49" t="s">
        <v>89</v>
      </c>
      <c r="C91" s="54">
        <v>300</v>
      </c>
      <c r="D91" s="39"/>
      <c r="E91" s="35"/>
      <c r="F91" s="33"/>
      <c r="H91" s="47"/>
    </row>
    <row r="92" spans="1:8" ht="12.75">
      <c r="A92" s="68">
        <v>44895</v>
      </c>
      <c r="B92" s="49" t="s">
        <v>90</v>
      </c>
      <c r="C92" s="54">
        <v>300</v>
      </c>
      <c r="D92" s="39"/>
      <c r="E92" s="35"/>
      <c r="F92" s="33"/>
      <c r="H92" s="47"/>
    </row>
    <row r="93" spans="1:8" ht="12.75">
      <c r="A93" s="68">
        <v>44895</v>
      </c>
      <c r="B93" s="49" t="s">
        <v>91</v>
      </c>
      <c r="C93" s="54">
        <v>600</v>
      </c>
      <c r="D93" s="39"/>
      <c r="E93" s="35"/>
      <c r="F93" s="33"/>
      <c r="H93" s="47"/>
    </row>
    <row r="94" spans="3:8" ht="12.75">
      <c r="C94" s="47"/>
      <c r="D94" s="47"/>
      <c r="E94" s="35"/>
      <c r="F94" s="33"/>
      <c r="H94" s="47"/>
    </row>
    <row r="95" spans="3:8" ht="12.75">
      <c r="C95" s="57">
        <f>SUM(C85:C93)</f>
        <v>2831.44</v>
      </c>
      <c r="D95" s="47"/>
      <c r="E95" s="35"/>
      <c r="F95" s="33"/>
      <c r="H95" s="47"/>
    </row>
    <row r="96" spans="1:9" ht="12.75">
      <c r="A96" s="40"/>
      <c r="B96" s="38"/>
      <c r="C96" s="47"/>
      <c r="F96" s="14"/>
      <c r="H96" s="47"/>
      <c r="I96" s="10"/>
    </row>
    <row r="97" spans="2:8" ht="18">
      <c r="B97" s="1" t="s">
        <v>82</v>
      </c>
      <c r="C97" s="5">
        <v>500</v>
      </c>
      <c r="D97" s="5">
        <f>D81+C95</f>
        <v>16714.07</v>
      </c>
      <c r="E97" s="5">
        <f>SUM(C97:D97)</f>
        <v>17214.07</v>
      </c>
      <c r="F97" s="15"/>
      <c r="G97" s="19"/>
      <c r="H97" s="47"/>
    </row>
    <row r="98" ht="12.75">
      <c r="H98" s="47"/>
    </row>
    <row r="99" spans="2:8" ht="12.75">
      <c r="B99" s="1" t="s">
        <v>6</v>
      </c>
      <c r="F99" s="15"/>
      <c r="H99" s="47"/>
    </row>
    <row r="100" spans="1:9" ht="12.75">
      <c r="A100" s="30"/>
      <c r="B100" s="18"/>
      <c r="C100" s="18"/>
      <c r="D100" s="18"/>
      <c r="I100" s="37"/>
    </row>
  </sheetData>
  <sheetProtection/>
  <printOptions horizontalCentered="1"/>
  <pageMargins left="0.748031496062992" right="0.748031496062992" top="0.59" bottom="0.78" header="0.511811023622047" footer="0.511811023622047"/>
  <pageSetup fitToHeight="1" fitToWidth="1" horizontalDpi="600" verticalDpi="600" orientation="portrait" paperSize="9" scale="75" r:id="rId3"/>
  <headerFooter alignWithMargins="0">
    <oddFooter>&amp;L&amp;8&amp;F [&amp;A]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="75" zoomScaleNormal="75" zoomScalePageLayoutView="0" workbookViewId="0" topLeftCell="A1">
      <selection activeCell="B6" sqref="B6"/>
    </sheetView>
  </sheetViews>
  <sheetFormatPr defaultColWidth="9.33203125" defaultRowHeight="12.75"/>
  <cols>
    <col min="1" max="1" width="11.66015625" style="16" customWidth="1"/>
    <col min="2" max="2" width="41.83203125" style="20" customWidth="1"/>
    <col min="3" max="3" width="9.33203125" style="22" customWidth="1"/>
    <col min="4" max="4" width="10.66015625" style="22" bestFit="1" customWidth="1"/>
    <col min="5" max="5" width="9.33203125" style="22" customWidth="1"/>
    <col min="6" max="6" width="11.83203125" style="22" customWidth="1"/>
    <col min="7" max="16384" width="9.33203125" style="16" customWidth="1"/>
  </cols>
  <sheetData>
    <row r="1" ht="20.25">
      <c r="C1" s="21" t="str">
        <f>'Parish Council'!B1</f>
        <v>ASPLEY HEATH PARISH COUNCIL</v>
      </c>
    </row>
    <row r="2" ht="20.25">
      <c r="C2" s="21">
        <f>'Parish Council'!C2</f>
        <v>0</v>
      </c>
    </row>
    <row r="3" ht="20.25">
      <c r="C3" s="21">
        <f>'Parish Council'!C3</f>
        <v>0</v>
      </c>
    </row>
    <row r="4" ht="12.75"/>
    <row r="5" ht="12.75"/>
    <row r="6" ht="12.75"/>
    <row r="7" spans="1:6" ht="12.75">
      <c r="A7" s="23" t="s">
        <v>0</v>
      </c>
      <c r="C7" s="24" t="s">
        <v>1</v>
      </c>
      <c r="D7" s="24" t="s">
        <v>2</v>
      </c>
      <c r="E7" s="24"/>
      <c r="F7" s="24" t="s">
        <v>3</v>
      </c>
    </row>
    <row r="8" spans="1:6" ht="12.75">
      <c r="A8" s="23"/>
      <c r="C8" s="25" t="s">
        <v>4</v>
      </c>
      <c r="D8" s="25" t="s">
        <v>4</v>
      </c>
      <c r="E8" s="25"/>
      <c r="F8" s="25" t="s">
        <v>4</v>
      </c>
    </row>
    <row r="9" spans="1:6" ht="12.75">
      <c r="A9" s="20" t="str">
        <f>Financial_Position_as_at</f>
        <v>Financial Position as at 1 April 2022</v>
      </c>
      <c r="C9" s="22">
        <v>75.98</v>
      </c>
      <c r="D9" s="22">
        <f>2466.7+700+0.87+0.39</f>
        <v>3167.9599999999996</v>
      </c>
      <c r="F9" s="22">
        <f>D9+C9</f>
        <v>3243.9399999999996</v>
      </c>
    </row>
    <row r="10" spans="1:6" ht="12.75">
      <c r="A10" s="23"/>
      <c r="C10" s="26"/>
      <c r="D10" s="26"/>
      <c r="E10" s="26"/>
      <c r="F10" s="26"/>
    </row>
    <row r="11" spans="1:6" ht="12.75">
      <c r="A11" s="20" t="str">
        <f>Payments_since</f>
        <v>Payments since 1 April 2022</v>
      </c>
      <c r="C11" s="22">
        <v>0</v>
      </c>
      <c r="D11" s="22">
        <v>0</v>
      </c>
      <c r="F11" s="22">
        <f>SUM(C11:E11)</f>
        <v>0</v>
      </c>
    </row>
    <row r="12" ht="12.75">
      <c r="A12" s="23"/>
    </row>
    <row r="13" ht="12.75">
      <c r="A13" s="20" t="e">
        <f>Receipts_since</f>
        <v>#REF!</v>
      </c>
    </row>
    <row r="14" spans="1:6" s="28" customFormat="1" ht="12.75">
      <c r="A14" s="29"/>
      <c r="B14" s="20"/>
      <c r="C14" s="16"/>
      <c r="D14" s="27"/>
      <c r="E14" s="27"/>
      <c r="F14" s="22"/>
    </row>
    <row r="15" spans="1:4" ht="12.75">
      <c r="A15" s="29"/>
      <c r="C15" s="16"/>
      <c r="D15" s="27"/>
    </row>
    <row r="16" spans="1:4" ht="12.75">
      <c r="A16" s="29"/>
      <c r="C16" s="16"/>
      <c r="D16" s="27"/>
    </row>
    <row r="17" ht="12.75"/>
    <row r="18" spans="1:6" ht="12.75">
      <c r="A18" s="20" t="str">
        <f>Financial_Position_at_2</f>
        <v>Financial Position at 5 December 2022</v>
      </c>
      <c r="C18" s="22">
        <f>C9-C11+C14</f>
        <v>75.98</v>
      </c>
      <c r="D18" s="22">
        <f>D9-D11+D14+D16+D15</f>
        <v>3167.9599999999996</v>
      </c>
      <c r="F18" s="22">
        <f>SUM(C18:E18)</f>
        <v>3243.9399999999996</v>
      </c>
    </row>
    <row r="19" spans="3:6" ht="12.75">
      <c r="C19" s="26"/>
      <c r="D19" s="26"/>
      <c r="E19" s="26"/>
      <c r="F19" s="26"/>
    </row>
    <row r="20" spans="2:6" ht="12.75">
      <c r="B20" s="16" t="s">
        <v>11</v>
      </c>
      <c r="C20" s="22">
        <v>75.98</v>
      </c>
      <c r="D20" s="22">
        <v>3167.96</v>
      </c>
      <c r="F20" s="22">
        <f>D20+C20</f>
        <v>3243.94</v>
      </c>
    </row>
    <row r="21" ht="12.75">
      <c r="B21" s="20" t="s">
        <v>9</v>
      </c>
    </row>
    <row r="22" ht="12.75">
      <c r="B22" s="23" t="s">
        <v>10</v>
      </c>
    </row>
    <row r="23" ht="12.75">
      <c r="B23" s="18"/>
    </row>
  </sheetData>
  <sheetProtection/>
  <printOptions/>
  <pageMargins left="0.748031496062992" right="0.748031496062992" top="0.63" bottom="0.78" header="0.511811023622047" footer="0.511811023622047"/>
  <pageSetup fitToHeight="1" fitToWidth="1" horizontalDpi="300" verticalDpi="300" orientation="portrait" paperSize="9" r:id="rId3"/>
  <headerFooter alignWithMargins="0">
    <oddFooter>&amp;L&amp;8&amp;F [&amp;A]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D44" sqref="D44:D46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Sinden</dc:creator>
  <cp:keywords/>
  <dc:description/>
  <cp:lastModifiedBy>denis</cp:lastModifiedBy>
  <cp:lastPrinted>2022-09-27T11:31:30Z</cp:lastPrinted>
  <dcterms:created xsi:type="dcterms:W3CDTF">1999-08-31T21:04:59Z</dcterms:created>
  <dcterms:modified xsi:type="dcterms:W3CDTF">2022-12-29T19:02:31Z</dcterms:modified>
  <cp:category/>
  <cp:version/>
  <cp:contentType/>
  <cp:contentStatus/>
</cp:coreProperties>
</file>